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105" documentId="8_{11DC25B5-BBBF-44DA-9669-00751A75FC63}" xr6:coauthVersionLast="47" xr6:coauthVersionMax="47" xr10:uidLastSave="{F5E579E9-3BD8-466E-BEFA-76B41B65639D}"/>
  <bookViews>
    <workbookView xWindow="22932" yWindow="-108" windowWidth="23256" windowHeight="12456" xr2:uid="{00000000-000D-0000-FFFF-FFFF00000000}"/>
  </bookViews>
  <sheets>
    <sheet name="Competitions" sheetId="1" r:id="rId1"/>
    <sheet name="service windows and financials" sheetId="2" r:id="rId2"/>
    <sheet name="summary" sheetId="3" r:id="rId3"/>
  </sheets>
  <definedNames>
    <definedName name="competitions__competition_type">#REF!</definedName>
    <definedName name="competitions__fixed_price">#REF!</definedName>
    <definedName name="competitions__max_connection_voltage">#REF!</definedName>
    <definedName name="competitions__min_connection_voltage">#REF!</definedName>
    <definedName name="competitions__need_type">#REF!</definedName>
    <definedName name="competitions__power_type">#REF!</definedName>
    <definedName name="competitions__product_type">#REF!</definedName>
    <definedName name="service_windows__holiday_handl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P28" i="2"/>
  <c r="Q28" i="2" s="1"/>
  <c r="P27" i="2"/>
  <c r="Q27" i="2" s="1"/>
  <c r="P26" i="2"/>
  <c r="Q26" i="2" s="1"/>
  <c r="P25" i="2"/>
  <c r="Q25" i="2" s="1"/>
  <c r="R24" i="2"/>
  <c r="S24" i="2" s="1"/>
  <c r="T24" i="2" s="1"/>
  <c r="R23" i="2"/>
  <c r="S23" i="2" s="1"/>
  <c r="T23" i="2" s="1"/>
  <c r="R22" i="2"/>
  <c r="S22" i="2" s="1"/>
  <c r="T22" i="2" s="1"/>
  <c r="R21" i="2"/>
  <c r="S21" i="2" s="1"/>
  <c r="T21" i="2" s="1"/>
  <c r="R20" i="2"/>
  <c r="S20" i="2" s="1"/>
  <c r="T20" i="2" s="1"/>
  <c r="R19" i="2"/>
  <c r="S19" i="2" s="1"/>
  <c r="T19" i="2" s="1"/>
  <c r="R18" i="2"/>
  <c r="S18" i="2" s="1"/>
  <c r="T18" i="2" s="1"/>
  <c r="R17" i="2"/>
  <c r="S17" i="2" s="1"/>
  <c r="T17" i="2" s="1"/>
  <c r="R16" i="2"/>
  <c r="S16" i="2" s="1"/>
  <c r="T16" i="2" s="1"/>
  <c r="R15" i="2"/>
  <c r="S15" i="2" s="1"/>
  <c r="T15" i="2" s="1"/>
  <c r="R14" i="2"/>
  <c r="S14" i="2" s="1"/>
  <c r="T14" i="2" s="1"/>
  <c r="R13" i="2"/>
  <c r="S13" i="2" s="1"/>
  <c r="T13" i="2" s="1"/>
  <c r="R12" i="2"/>
  <c r="S12" i="2" s="1"/>
  <c r="T12" i="2" s="1"/>
  <c r="P11" i="2"/>
  <c r="Q11" i="2" s="1"/>
  <c r="P10" i="2"/>
  <c r="Q10" i="2" s="1"/>
  <c r="P9" i="2"/>
  <c r="Q9" i="2" s="1"/>
  <c r="P8" i="2"/>
  <c r="Q8" i="2" s="1"/>
  <c r="P7" i="2"/>
  <c r="Q7" i="2" s="1"/>
  <c r="P6" i="2"/>
  <c r="Q6" i="2" s="1"/>
  <c r="P5" i="2"/>
  <c r="Q5" i="2" s="1"/>
  <c r="P4" i="2"/>
  <c r="Q4" i="2" s="1"/>
</calcChain>
</file>

<file path=xl/sharedStrings.xml><?xml version="1.0" encoding="utf-8"?>
<sst xmlns="http://schemas.openxmlformats.org/spreadsheetml/2006/main" count="495" uniqueCount="114">
  <si>
    <t>Category</t>
  </si>
  <si>
    <t>Basic Details</t>
  </si>
  <si>
    <t>Technical Details</t>
  </si>
  <si>
    <t>Description</t>
  </si>
  <si>
    <t>The unique identifier for a given competition.</t>
  </si>
  <si>
    <t>The name given to a competition.</t>
  </si>
  <si>
    <t>Minimum voltage level at which an Asset can be connected to provide services.</t>
  </si>
  <si>
    <t>Maximum voltage level at which an Asset can be connected to provide services.</t>
  </si>
  <si>
    <t>The type of power service for the competition.</t>
  </si>
  <si>
    <t>The reason for the flexibility requirement.</t>
  </si>
  <si>
    <t>The direction the requirement is needed from the Asset's point of view.
For active competitons:
'deficit' = 'Generation turn up/Consumption turn down'
'excess' = 'Generation turn down/Consumption turn up'.
For reactive competitions:
'import' = 'Leading'
'export' = 'Lagging'</t>
  </si>
  <si>
    <t>The branded names defined by GB DSOs to describe service products being procured.</t>
  </si>
  <si>
    <t>Mechanism by which bids are submitted for auctions.
Not required for visibility only competitions.</t>
  </si>
  <si>
    <t>Active Power</t>
  </si>
  <si>
    <t>Deficit</t>
  </si>
  <si>
    <t>Availability &amp; Utilisation</t>
  </si>
  <si>
    <t>Title</t>
  </si>
  <si>
    <t>Competition Reference</t>
  </si>
  <si>
    <t>Competition Name</t>
  </si>
  <si>
    <t>Minimum Connection Voltage</t>
  </si>
  <si>
    <t>Maximum Connection Voltage</t>
  </si>
  <si>
    <t>Power Type</t>
  </si>
  <si>
    <t>Need Type</t>
  </si>
  <si>
    <t>Need Direction</t>
  </si>
  <si>
    <t>Product Type</t>
  </si>
  <si>
    <t>Competition Type</t>
  </si>
  <si>
    <t>N25_10_NPgY_HV_AudbyLane_0196</t>
  </si>
  <si>
    <t>Wetherby - Audby Lane</t>
  </si>
  <si>
    <t>Reinforcement Deferral</t>
  </si>
  <si>
    <t>Operational Utilisation &amp; Scheduled Availability</t>
  </si>
  <si>
    <t>N25_10_NPgY_HV_WheatacreRd_0195</t>
  </si>
  <si>
    <t>Stocksbridge - Wheatacre Road</t>
  </si>
  <si>
    <t>N25_10_NPgY_HV_Crowle_0194</t>
  </si>
  <si>
    <t>Scunthorpe - Crowle</t>
  </si>
  <si>
    <t>N25_10_NPgY_LV_YarboroughTer44094_0200</t>
  </si>
  <si>
    <t>Doncaster - Yarborough Terrace</t>
  </si>
  <si>
    <t>Scheduled Utilisation</t>
  </si>
  <si>
    <t>Utilisation</t>
  </si>
  <si>
    <t>N25_10_NPgY_LV_ThornburyAv929_0199</t>
  </si>
  <si>
    <t>Bradford - Thornbury Avenue</t>
  </si>
  <si>
    <t>N25_10_NPgN_LV_ChaucerAvenue_0198</t>
  </si>
  <si>
    <t>Hartlepool - Chaucer Avenue</t>
  </si>
  <si>
    <t>N25_10_NPgN_LV_BroadwayTynemouth_0197</t>
  </si>
  <si>
    <t>North Shields - Broadway Tynemouth</t>
  </si>
  <si>
    <t>Service Window Details</t>
  </si>
  <si>
    <t>Budget info for SU product competitions</t>
  </si>
  <si>
    <t>Budget info for SAOU product competitions</t>
  </si>
  <si>
    <t>Name used to distinguish individual service periods.
Must be unique for the competition it is against.</t>
  </si>
  <si>
    <t>The start date of a service period.</t>
  </si>
  <si>
    <t>The end date of a service period.
E.g. For the period of Jan 2018, end date will be 2018-02-01.</t>
  </si>
  <si>
    <t>Name used to distinguish individual service windows.
Must be unique for the competition and period it is against.</t>
  </si>
  <si>
    <t>Start time of the day for the required flexibility. Times are in GMT/BST.
If the window length is all day, enter 00:00.</t>
  </si>
  <si>
    <t>End time of the day for the required flexibility. Times are in GMT/BST.
If the window length is all day, enter 00:00.</t>
  </si>
  <si>
    <t>The days of the week the for which the flexibility is required.
Write out all applicable weekdays in a comma separated list.</t>
  </si>
  <si>
    <t>Defines how public holidays are treated. If blank, they will be ignored and treated as a regular day. If 'exclude' they will be excluded from the availability hours calculation. If 'include' they will be included from availabilty hours calculation.</t>
  </si>
  <si>
    <t>How many MWs or MVArs are required in a particular window. Unit is defined by the Power Type.
Limit to 3 decimal places.</t>
  </si>
  <si>
    <t>The minimum total capacity of a group of assets that can qualify.</t>
  </si>
  <si>
    <t>Minimum time in minutes required of the asset to provide flexibility. 
Leave blank to require continuous/constant operation. If 24 hours or over, prepend the duration with the number of days.</t>
  </si>
  <si>
    <t>Weekday Evening</t>
  </si>
  <si>
    <t>Monday, Tuesday, Wednesday, Thursday, Friday</t>
  </si>
  <si>
    <t>Include</t>
  </si>
  <si>
    <t>Service Period Name</t>
  </si>
  <si>
    <t>Service Period Start</t>
  </si>
  <si>
    <t>Service Period End (date is exclusive)</t>
  </si>
  <si>
    <t>Window Name</t>
  </si>
  <si>
    <t>Window Start Time</t>
  </si>
  <si>
    <t>Window End Time</t>
  </si>
  <si>
    <t>Service Days</t>
  </si>
  <si>
    <t>Public Holiday Handling</t>
  </si>
  <si>
    <t>Maximum Capacity Required</t>
  </si>
  <si>
    <t>Minimum Aggregate Asset Size</t>
  </si>
  <si>
    <t>Minimum Runtime</t>
  </si>
  <si>
    <t>Product</t>
  </si>
  <si>
    <t>Utilisation guide price £/MWh</t>
  </si>
  <si>
    <t>MWh utilisation</t>
  </si>
  <si>
    <t>Available budget</t>
  </si>
  <si>
    <t>MWh availability</t>
  </si>
  <si>
    <t>Anticipated MWh utilisation at 60% dispatch</t>
  </si>
  <si>
    <t xml:space="preserve">Available budget </t>
  </si>
  <si>
    <t>Maximum effective price £/MWh</t>
  </si>
  <si>
    <t>2025 wk 45</t>
  </si>
  <si>
    <t>2025-11-03</t>
  </si>
  <si>
    <t>2025-11-10</t>
  </si>
  <si>
    <t>Everyday - evening</t>
  </si>
  <si>
    <t>16:00</t>
  </si>
  <si>
    <t>20:00</t>
  </si>
  <si>
    <t>Monday, Tuesday, Wednesday, Thursday, Friday, Saturday, Sunday</t>
  </si>
  <si>
    <t>0:30:00</t>
  </si>
  <si>
    <t>n/a</t>
  </si>
  <si>
    <t>2025 wk 46</t>
  </si>
  <si>
    <t>2025-11-17</t>
  </si>
  <si>
    <t>2025 wk 47</t>
  </si>
  <si>
    <t>2025-11-24</t>
  </si>
  <si>
    <t>2025 wk 48</t>
  </si>
  <si>
    <t>2025-12-01</t>
  </si>
  <si>
    <t>Weekday Daytime</t>
  </si>
  <si>
    <t>08:00</t>
  </si>
  <si>
    <t>19:00</t>
  </si>
  <si>
    <t>Weekend Evening</t>
  </si>
  <si>
    <t>16:30</t>
  </si>
  <si>
    <t>19:30</t>
  </si>
  <si>
    <t>Saturday, Sunday</t>
  </si>
  <si>
    <t>18:30</t>
  </si>
  <si>
    <t>Everyday - afternoon</t>
  </si>
  <si>
    <t>Weekend Afternoon</t>
  </si>
  <si>
    <t>Weekday Afternoon</t>
  </si>
  <si>
    <t>Sum of Available budget</t>
  </si>
  <si>
    <t>Sum of MWh utilisation</t>
  </si>
  <si>
    <t>Grand Total</t>
  </si>
  <si>
    <t xml:space="preserve">Sum of Available budget </t>
  </si>
  <si>
    <t>Sum of Anticipated MWh utilisation at 60% dispatch</t>
  </si>
  <si>
    <t>Sum of MWh availability</t>
  </si>
  <si>
    <t>Competition</t>
  </si>
  <si>
    <t>Please see section 2.2.3 of the Instructions to Bidders document for information on 'effective price'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</si>
</sst>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&quot;£&quot;#,##0.0"/>
    <numFmt numFmtId="167" formatCode="&quot;£&quot;#,##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</font>
    <font>
      <sz val="11"/>
      <name val="Calibri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  <fill>
      <patternFill patternType="solid">
        <fgColor rgb="FFF3F3F3"/>
        <bgColor rgb="FFF3F3F3"/>
      </patternFill>
    </fill>
    <fill>
      <patternFill patternType="solid">
        <fgColor theme="6" tint="0.79998168889431442"/>
        <bgColor rgb="FFD9D9D9"/>
      </patternFill>
    </fill>
    <fill>
      <patternFill patternType="solid">
        <fgColor theme="7" tint="0.79998168889431442"/>
        <bgColor rgb="FFD9D9D9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 applyAlignment="1">
      <alignment horizontal="right" vertical="center"/>
    </xf>
    <xf numFmtId="0" fontId="2" fillId="2" borderId="0" xfId="0" applyFont="1" applyFill="1"/>
    <xf numFmtId="0" fontId="2" fillId="2" borderId="0" xfId="0" applyFont="1" applyFill="1" applyAlignment="1">
      <alignment horizontal="right" vertical="top" wrapText="1"/>
    </xf>
    <xf numFmtId="0" fontId="3" fillId="4" borderId="0" xfId="0" applyFont="1" applyFill="1" applyAlignment="1">
      <alignment vertical="top" wrapText="1"/>
    </xf>
    <xf numFmtId="0" fontId="2" fillId="4" borderId="0" xfId="0" applyFont="1" applyFill="1"/>
    <xf numFmtId="0" fontId="2" fillId="2" borderId="0" xfId="0" applyFont="1" applyFill="1" applyAlignment="1">
      <alignment horizontal="right" vertic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3" fillId="4" borderId="0" xfId="0" applyNumberFormat="1" applyFont="1" applyFill="1" applyAlignment="1">
      <alignment vertical="top" wrapText="1"/>
    </xf>
    <xf numFmtId="0" fontId="2" fillId="4" borderId="0" xfId="0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0" fontId="4" fillId="3" borderId="1" xfId="0" applyFont="1" applyFill="1" applyBorder="1" applyAlignment="1">
      <alignment wrapText="1"/>
    </xf>
    <xf numFmtId="164" fontId="2" fillId="3" borderId="1" xfId="0" applyNumberFormat="1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0" fillId="8" borderId="0" xfId="0" applyFill="1" applyAlignment="1">
      <alignment horizontal="right" wrapText="1"/>
    </xf>
    <xf numFmtId="165" fontId="4" fillId="5" borderId="0" xfId="0" applyNumberFormat="1" applyFont="1" applyFill="1" applyAlignment="1">
      <alignment horizontal="right" wrapText="1"/>
    </xf>
    <xf numFmtId="167" fontId="4" fillId="5" borderId="0" xfId="0" applyNumberFormat="1" applyFont="1" applyFill="1" applyAlignment="1">
      <alignment horizontal="right" wrapText="1"/>
    </xf>
    <xf numFmtId="165" fontId="0" fillId="9" borderId="0" xfId="0" applyNumberFormat="1" applyFill="1" applyAlignment="1">
      <alignment horizontal="right" wrapText="1"/>
    </xf>
    <xf numFmtId="3" fontId="0" fillId="9" borderId="0" xfId="0" applyNumberFormat="1" applyFill="1" applyAlignment="1">
      <alignment horizontal="right" wrapText="1"/>
    </xf>
    <xf numFmtId="164" fontId="0" fillId="0" borderId="0" xfId="0" applyNumberFormat="1"/>
    <xf numFmtId="167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65" fontId="0" fillId="0" borderId="0" xfId="0" applyNumberFormat="1"/>
    <xf numFmtId="0" fontId="1" fillId="0" borderId="0" xfId="0" pivotButton="1" applyFont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0" fillId="0" borderId="2" xfId="0" applyBorder="1"/>
    <xf numFmtId="167" fontId="0" fillId="0" borderId="2" xfId="0" applyNumberFormat="1" applyBorder="1"/>
    <xf numFmtId="165" fontId="0" fillId="0" borderId="2" xfId="0" applyNumberFormat="1" applyBorder="1"/>
    <xf numFmtId="167" fontId="1" fillId="0" borderId="0" xfId="0" applyNumberFormat="1" applyFont="1"/>
    <xf numFmtId="165" fontId="1" fillId="0" borderId="0" xfId="0" applyNumberFormat="1" applyFont="1"/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horizontal="right" wrapText="1"/>
    </xf>
    <xf numFmtId="165" fontId="1" fillId="0" borderId="0" xfId="0" applyNumberFormat="1" applyFont="1" applyAlignment="1">
      <alignment horizontal="right" wrapText="1"/>
    </xf>
    <xf numFmtId="167" fontId="1" fillId="0" borderId="0" xfId="0" applyNumberFormat="1" applyFont="1" applyAlignment="1">
      <alignment horizontal="right" wrapText="1"/>
    </xf>
    <xf numFmtId="3" fontId="1" fillId="0" borderId="0" xfId="0" applyNumberFormat="1" applyFont="1" applyAlignment="1">
      <alignment horizontal="right" wrapText="1"/>
    </xf>
    <xf numFmtId="165" fontId="1" fillId="0" borderId="2" xfId="0" applyNumberFormat="1" applyFont="1" applyBorder="1" applyAlignment="1">
      <alignment wrapText="1"/>
    </xf>
    <xf numFmtId="0" fontId="2" fillId="3" borderId="0" xfId="0" applyFont="1" applyFill="1"/>
    <xf numFmtId="0" fontId="0" fillId="0" borderId="0" xfId="0"/>
    <xf numFmtId="0" fontId="2" fillId="2" borderId="0" xfId="0" applyFont="1" applyFill="1"/>
    <xf numFmtId="0" fontId="4" fillId="5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3" fontId="4" fillId="6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FFAAAA"/>
          <bgColor rgb="FFFFAAAA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zoomScale="70" zoomScaleNormal="70" workbookViewId="0"/>
  </sheetViews>
  <sheetFormatPr defaultRowHeight="14.4" x14ac:dyDescent="0.3"/>
  <cols>
    <col min="1" max="1" width="8.6640625" customWidth="1"/>
    <col min="2" max="2" width="38.44140625" customWidth="1"/>
    <col min="3" max="3" width="30" customWidth="1"/>
    <col min="4" max="5" width="11" customWidth="1"/>
    <col min="6" max="6" width="13.44140625" customWidth="1"/>
    <col min="7" max="7" width="22.6640625" customWidth="1"/>
    <col min="8" max="8" width="8.109375" customWidth="1"/>
    <col min="9" max="9" width="30" customWidth="1"/>
    <col min="10" max="10" width="21.77734375" customWidth="1"/>
  </cols>
  <sheetData>
    <row r="1" spans="1:10" x14ac:dyDescent="0.3">
      <c r="A1" s="1" t="s">
        <v>0</v>
      </c>
      <c r="B1" s="48" t="s">
        <v>1</v>
      </c>
      <c r="C1" s="49"/>
      <c r="D1" s="50" t="s">
        <v>2</v>
      </c>
      <c r="E1" s="49"/>
      <c r="F1" s="49"/>
      <c r="G1" s="49"/>
      <c r="H1" s="49"/>
      <c r="I1" s="49"/>
    </row>
    <row r="2" spans="1:10" s="7" customFormat="1" ht="43.2" x14ac:dyDescent="0.3">
      <c r="A2" s="6" t="s">
        <v>16</v>
      </c>
      <c r="B2" s="8" t="s">
        <v>17</v>
      </c>
      <c r="C2" s="8" t="s">
        <v>18</v>
      </c>
      <c r="D2" s="9" t="s">
        <v>19</v>
      </c>
      <c r="E2" s="9" t="s">
        <v>20</v>
      </c>
      <c r="F2" s="9" t="s">
        <v>21</v>
      </c>
      <c r="G2" s="9" t="s">
        <v>22</v>
      </c>
      <c r="H2" s="9" t="s">
        <v>23</v>
      </c>
      <c r="I2" s="9" t="s">
        <v>24</v>
      </c>
      <c r="J2" s="8" t="s">
        <v>25</v>
      </c>
    </row>
    <row r="3" spans="1:10" ht="79.8" customHeigh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x14ac:dyDescent="0.3">
      <c r="B4" t="s">
        <v>26</v>
      </c>
      <c r="C4" t="s">
        <v>27</v>
      </c>
      <c r="D4">
        <v>0.24</v>
      </c>
      <c r="E4">
        <v>11</v>
      </c>
      <c r="F4" t="s">
        <v>13</v>
      </c>
      <c r="G4" t="s">
        <v>28</v>
      </c>
      <c r="H4" t="s">
        <v>14</v>
      </c>
      <c r="I4" t="s">
        <v>29</v>
      </c>
      <c r="J4" t="s">
        <v>15</v>
      </c>
    </row>
    <row r="5" spans="1:10" x14ac:dyDescent="0.3">
      <c r="B5" t="s">
        <v>30</v>
      </c>
      <c r="C5" t="s">
        <v>31</v>
      </c>
      <c r="D5">
        <v>0.24</v>
      </c>
      <c r="E5">
        <v>11</v>
      </c>
      <c r="F5" t="s">
        <v>13</v>
      </c>
      <c r="G5" t="s">
        <v>28</v>
      </c>
      <c r="H5" t="s">
        <v>14</v>
      </c>
      <c r="I5" t="s">
        <v>29</v>
      </c>
      <c r="J5" t="s">
        <v>15</v>
      </c>
    </row>
    <row r="6" spans="1:10" x14ac:dyDescent="0.3">
      <c r="B6" t="s">
        <v>32</v>
      </c>
      <c r="C6" t="s">
        <v>33</v>
      </c>
      <c r="D6">
        <v>0.24</v>
      </c>
      <c r="E6">
        <v>11</v>
      </c>
      <c r="F6" t="s">
        <v>13</v>
      </c>
      <c r="G6" t="s">
        <v>28</v>
      </c>
      <c r="H6" t="s">
        <v>14</v>
      </c>
      <c r="I6" t="s">
        <v>29</v>
      </c>
      <c r="J6" t="s">
        <v>15</v>
      </c>
    </row>
    <row r="7" spans="1:10" x14ac:dyDescent="0.3">
      <c r="B7" t="s">
        <v>34</v>
      </c>
      <c r="C7" t="s">
        <v>35</v>
      </c>
      <c r="D7">
        <v>0.24</v>
      </c>
      <c r="E7">
        <v>0.4</v>
      </c>
      <c r="F7" t="s">
        <v>13</v>
      </c>
      <c r="G7" t="s">
        <v>28</v>
      </c>
      <c r="H7" t="s">
        <v>14</v>
      </c>
      <c r="I7" t="s">
        <v>36</v>
      </c>
      <c r="J7" t="s">
        <v>37</v>
      </c>
    </row>
    <row r="8" spans="1:10" x14ac:dyDescent="0.3">
      <c r="B8" t="s">
        <v>38</v>
      </c>
      <c r="C8" t="s">
        <v>39</v>
      </c>
      <c r="D8">
        <v>0.24</v>
      </c>
      <c r="E8">
        <v>0.4</v>
      </c>
      <c r="F8" t="s">
        <v>13</v>
      </c>
      <c r="G8" t="s">
        <v>28</v>
      </c>
      <c r="H8" t="s">
        <v>14</v>
      </c>
      <c r="I8" t="s">
        <v>36</v>
      </c>
      <c r="J8" t="s">
        <v>37</v>
      </c>
    </row>
    <row r="9" spans="1:10" x14ac:dyDescent="0.3">
      <c r="B9" t="s">
        <v>40</v>
      </c>
      <c r="C9" t="s">
        <v>41</v>
      </c>
      <c r="D9">
        <v>0.24</v>
      </c>
      <c r="E9">
        <v>0.4</v>
      </c>
      <c r="F9" t="s">
        <v>13</v>
      </c>
      <c r="G9" t="s">
        <v>28</v>
      </c>
      <c r="H9" t="s">
        <v>14</v>
      </c>
      <c r="I9" t="s">
        <v>36</v>
      </c>
      <c r="J9" t="s">
        <v>37</v>
      </c>
    </row>
    <row r="10" spans="1:10" x14ac:dyDescent="0.3">
      <c r="B10" t="s">
        <v>42</v>
      </c>
      <c r="C10" t="s">
        <v>43</v>
      </c>
      <c r="D10">
        <v>0.24</v>
      </c>
      <c r="E10">
        <v>0.4</v>
      </c>
      <c r="F10" t="s">
        <v>13</v>
      </c>
      <c r="G10" t="s">
        <v>28</v>
      </c>
      <c r="H10" t="s">
        <v>14</v>
      </c>
      <c r="I10" t="s">
        <v>36</v>
      </c>
      <c r="J10" t="s">
        <v>37</v>
      </c>
    </row>
  </sheetData>
  <mergeCells count="2">
    <mergeCell ref="B1:C1"/>
    <mergeCell ref="D1:I1"/>
  </mergeCells>
  <dataValidations count="6">
    <dataValidation type="list" allowBlank="1" showInputMessage="1" showErrorMessage="1" sqref="J4:J10" xr:uid="{4D9091DD-9E48-4248-8C10-D82F0E8AFFA5}">
      <formula1>competitions__competition_type</formula1>
    </dataValidation>
    <dataValidation type="list" allowBlank="1" showInputMessage="1" showErrorMessage="1" sqref="I4:I10" xr:uid="{3C75720A-4EB5-4445-8C67-34DB3FAF9FC0}">
      <formula1>competitions__product_type</formula1>
    </dataValidation>
    <dataValidation type="list" allowBlank="1" showInputMessage="1" showErrorMessage="1" sqref="G4:G10" xr:uid="{F420F693-1E6B-4593-A0CF-E2B01C27A022}">
      <formula1>competitions__need_type</formula1>
    </dataValidation>
    <dataValidation type="list" allowBlank="1" showInputMessage="1" showErrorMessage="1" sqref="F4:F10" xr:uid="{976A1E36-B4F9-4E65-8A7E-68CE78E51D89}">
      <formula1>competitions__power_type</formula1>
    </dataValidation>
    <dataValidation type="list" allowBlank="1" showInputMessage="1" showErrorMessage="1" sqref="E4:E10" xr:uid="{595E4B80-6296-4FA2-8E99-67B181FD03FE}">
      <formula1>competitions__max_connection_voltage</formula1>
    </dataValidation>
    <dataValidation type="list" allowBlank="1" showInputMessage="1" showErrorMessage="1" sqref="D4:D10" xr:uid="{262E751D-6F4F-43AA-ACAD-B7A169F5B3FE}">
      <formula1>competitions__min_connection_voltage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2EFA3-3ACD-4EBD-AD7F-535FE2CC8723}">
  <dimension ref="A1:U28"/>
  <sheetViews>
    <sheetView zoomScale="70" zoomScaleNormal="70" workbookViewId="0">
      <selection activeCell="B2" sqref="B1:B1048576"/>
    </sheetView>
  </sheetViews>
  <sheetFormatPr defaultRowHeight="14.4" x14ac:dyDescent="0.3"/>
  <cols>
    <col min="1" max="1" width="10.33203125" customWidth="1"/>
    <col min="2" max="2" width="40.109375" bestFit="1" customWidth="1"/>
    <col min="3" max="4" width="14.88671875" customWidth="1"/>
    <col min="5" max="5" width="11.88671875" customWidth="1"/>
    <col min="6" max="6" width="20.77734375" customWidth="1"/>
    <col min="7" max="8" width="8.6640625" customWidth="1"/>
    <col min="9" max="9" width="56.44140625" customWidth="1"/>
    <col min="10" max="10" width="9" customWidth="1"/>
    <col min="11" max="11" width="9.6640625" style="23" customWidth="1"/>
    <col min="12" max="12" width="9.5546875" style="23" customWidth="1"/>
    <col min="13" max="13" width="9.109375" customWidth="1"/>
    <col min="14" max="14" width="18.77734375" customWidth="1"/>
    <col min="15" max="15" width="10.33203125" style="13" customWidth="1"/>
    <col min="16" max="16" width="10.33203125" style="12" customWidth="1"/>
    <col min="17" max="17" width="10.33203125" style="24" customWidth="1"/>
    <col min="18" max="18" width="11" style="12" customWidth="1"/>
    <col min="19" max="19" width="8.88671875" style="12"/>
    <col min="20" max="21" width="8.88671875" style="25"/>
  </cols>
  <sheetData>
    <row r="1" spans="1:21" x14ac:dyDescent="0.3">
      <c r="A1" s="1" t="s">
        <v>0</v>
      </c>
      <c r="B1" s="48" t="s">
        <v>44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2"/>
      <c r="O1" s="51" t="s">
        <v>45</v>
      </c>
      <c r="P1" s="51"/>
      <c r="Q1" s="51"/>
      <c r="R1" s="52" t="s">
        <v>46</v>
      </c>
      <c r="S1" s="52"/>
      <c r="T1" s="53"/>
      <c r="U1" s="53"/>
    </row>
    <row r="2" spans="1:21" ht="70.8" customHeight="1" x14ac:dyDescent="0.3">
      <c r="A2" s="3" t="s">
        <v>3</v>
      </c>
      <c r="B2" s="4" t="s">
        <v>4</v>
      </c>
      <c r="C2" s="4" t="s">
        <v>47</v>
      </c>
      <c r="D2" s="4" t="s">
        <v>48</v>
      </c>
      <c r="E2" s="4" t="s">
        <v>49</v>
      </c>
      <c r="F2" s="4" t="s">
        <v>50</v>
      </c>
      <c r="G2" s="4" t="s">
        <v>51</v>
      </c>
      <c r="H2" s="4" t="s">
        <v>52</v>
      </c>
      <c r="I2" s="4" t="s">
        <v>53</v>
      </c>
      <c r="J2" s="4" t="s">
        <v>54</v>
      </c>
      <c r="K2" s="10" t="s">
        <v>55</v>
      </c>
      <c r="L2" s="10" t="s">
        <v>56</v>
      </c>
      <c r="M2" s="4" t="s">
        <v>57</v>
      </c>
      <c r="N2" s="5"/>
      <c r="O2" s="11"/>
      <c r="P2" s="11"/>
      <c r="Q2" s="11"/>
      <c r="T2" s="13"/>
      <c r="U2" s="14"/>
    </row>
    <row r="3" spans="1:21" s="7" customFormat="1" ht="72" x14ac:dyDescent="0.3">
      <c r="A3" s="6" t="s">
        <v>16</v>
      </c>
      <c r="B3" s="8" t="s">
        <v>17</v>
      </c>
      <c r="C3" s="8" t="s">
        <v>61</v>
      </c>
      <c r="D3" s="8" t="s">
        <v>62</v>
      </c>
      <c r="E3" s="15" t="s">
        <v>63</v>
      </c>
      <c r="F3" s="8" t="s">
        <v>64</v>
      </c>
      <c r="G3" s="8" t="s">
        <v>65</v>
      </c>
      <c r="H3" s="8" t="s">
        <v>66</v>
      </c>
      <c r="I3" s="8" t="s">
        <v>67</v>
      </c>
      <c r="J3" s="8" t="s">
        <v>68</v>
      </c>
      <c r="K3" s="16" t="s">
        <v>69</v>
      </c>
      <c r="L3" s="16" t="s">
        <v>70</v>
      </c>
      <c r="M3" s="8" t="s">
        <v>71</v>
      </c>
      <c r="N3" s="17" t="s">
        <v>72</v>
      </c>
      <c r="O3" s="18" t="s">
        <v>73</v>
      </c>
      <c r="P3" s="19" t="s">
        <v>74</v>
      </c>
      <c r="Q3" s="20" t="s">
        <v>75</v>
      </c>
      <c r="R3" s="21" t="s">
        <v>76</v>
      </c>
      <c r="S3" s="21" t="s">
        <v>77</v>
      </c>
      <c r="T3" s="22" t="s">
        <v>78</v>
      </c>
      <c r="U3" s="22" t="s">
        <v>79</v>
      </c>
    </row>
    <row r="4" spans="1:21" x14ac:dyDescent="0.3">
      <c r="B4" t="s">
        <v>42</v>
      </c>
      <c r="C4" t="s">
        <v>80</v>
      </c>
      <c r="D4" t="s">
        <v>81</v>
      </c>
      <c r="E4" t="s">
        <v>82</v>
      </c>
      <c r="F4" t="s">
        <v>83</v>
      </c>
      <c r="G4" t="s">
        <v>84</v>
      </c>
      <c r="H4" t="s">
        <v>85</v>
      </c>
      <c r="I4" t="s">
        <v>86</v>
      </c>
      <c r="J4" t="s">
        <v>60</v>
      </c>
      <c r="K4" s="23">
        <v>0.15</v>
      </c>
      <c r="L4" s="23">
        <v>0.01</v>
      </c>
      <c r="M4" t="s">
        <v>87</v>
      </c>
      <c r="N4" t="s">
        <v>36</v>
      </c>
      <c r="O4" s="13">
        <v>34</v>
      </c>
      <c r="P4" s="12">
        <f t="shared" ref="P4:P11" si="0">4*7*K4</f>
        <v>4.2</v>
      </c>
      <c r="Q4" s="24">
        <f t="shared" ref="Q4:Q11" si="1">O4*P4</f>
        <v>142.80000000000001</v>
      </c>
      <c r="R4" s="12" t="s">
        <v>88</v>
      </c>
      <c r="S4" s="12" t="s">
        <v>88</v>
      </c>
      <c r="T4" s="13" t="s">
        <v>88</v>
      </c>
      <c r="U4" s="14" t="s">
        <v>88</v>
      </c>
    </row>
    <row r="5" spans="1:21" x14ac:dyDescent="0.3">
      <c r="B5" t="s">
        <v>42</v>
      </c>
      <c r="C5" t="s">
        <v>89</v>
      </c>
      <c r="D5" t="s">
        <v>82</v>
      </c>
      <c r="E5" t="s">
        <v>90</v>
      </c>
      <c r="F5" t="s">
        <v>83</v>
      </c>
      <c r="G5" t="s">
        <v>84</v>
      </c>
      <c r="H5" t="s">
        <v>85</v>
      </c>
      <c r="I5" t="s">
        <v>86</v>
      </c>
      <c r="J5" t="s">
        <v>60</v>
      </c>
      <c r="K5" s="23">
        <v>0.15</v>
      </c>
      <c r="L5" s="23">
        <v>0.01</v>
      </c>
      <c r="M5" t="s">
        <v>87</v>
      </c>
      <c r="N5" t="s">
        <v>36</v>
      </c>
      <c r="O5" s="13">
        <v>34</v>
      </c>
      <c r="P5" s="12">
        <f t="shared" si="0"/>
        <v>4.2</v>
      </c>
      <c r="Q5" s="24">
        <f t="shared" si="1"/>
        <v>142.80000000000001</v>
      </c>
      <c r="R5" s="12" t="s">
        <v>88</v>
      </c>
      <c r="S5" s="12" t="s">
        <v>88</v>
      </c>
      <c r="T5" s="13" t="s">
        <v>88</v>
      </c>
      <c r="U5" s="14" t="s">
        <v>88</v>
      </c>
    </row>
    <row r="6" spans="1:21" x14ac:dyDescent="0.3">
      <c r="B6" t="s">
        <v>42</v>
      </c>
      <c r="C6" t="s">
        <v>91</v>
      </c>
      <c r="D6" t="s">
        <v>90</v>
      </c>
      <c r="E6" t="s">
        <v>92</v>
      </c>
      <c r="F6" t="s">
        <v>83</v>
      </c>
      <c r="G6" t="s">
        <v>84</v>
      </c>
      <c r="H6" t="s">
        <v>85</v>
      </c>
      <c r="I6" t="s">
        <v>86</v>
      </c>
      <c r="J6" t="s">
        <v>60</v>
      </c>
      <c r="K6" s="23">
        <v>0.15</v>
      </c>
      <c r="L6" s="23">
        <v>0.01</v>
      </c>
      <c r="M6" t="s">
        <v>87</v>
      </c>
      <c r="N6" t="s">
        <v>36</v>
      </c>
      <c r="O6" s="13">
        <v>34</v>
      </c>
      <c r="P6" s="12">
        <f t="shared" si="0"/>
        <v>4.2</v>
      </c>
      <c r="Q6" s="24">
        <f t="shared" si="1"/>
        <v>142.80000000000001</v>
      </c>
      <c r="R6" s="12" t="s">
        <v>88</v>
      </c>
      <c r="S6" s="12" t="s">
        <v>88</v>
      </c>
      <c r="T6" s="13" t="s">
        <v>88</v>
      </c>
      <c r="U6" s="14" t="s">
        <v>88</v>
      </c>
    </row>
    <row r="7" spans="1:21" x14ac:dyDescent="0.3">
      <c r="B7" t="s">
        <v>42</v>
      </c>
      <c r="C7" t="s">
        <v>93</v>
      </c>
      <c r="D7" t="s">
        <v>92</v>
      </c>
      <c r="E7" t="s">
        <v>94</v>
      </c>
      <c r="F7" t="s">
        <v>83</v>
      </c>
      <c r="G7" t="s">
        <v>84</v>
      </c>
      <c r="H7" t="s">
        <v>85</v>
      </c>
      <c r="I7" t="s">
        <v>86</v>
      </c>
      <c r="J7" t="s">
        <v>60</v>
      </c>
      <c r="K7" s="23">
        <v>0.15</v>
      </c>
      <c r="L7" s="23">
        <v>0.01</v>
      </c>
      <c r="M7" t="s">
        <v>87</v>
      </c>
      <c r="N7" t="s">
        <v>36</v>
      </c>
      <c r="O7" s="13">
        <v>34</v>
      </c>
      <c r="P7" s="12">
        <f t="shared" si="0"/>
        <v>4.2</v>
      </c>
      <c r="Q7" s="24">
        <f t="shared" si="1"/>
        <v>142.80000000000001</v>
      </c>
      <c r="R7" s="12" t="s">
        <v>88</v>
      </c>
      <c r="S7" s="12" t="s">
        <v>88</v>
      </c>
      <c r="T7" s="13" t="s">
        <v>88</v>
      </c>
      <c r="U7" s="14" t="s">
        <v>88</v>
      </c>
    </row>
    <row r="8" spans="1:21" x14ac:dyDescent="0.3">
      <c r="B8" t="s">
        <v>40</v>
      </c>
      <c r="C8" t="s">
        <v>80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I8" t="s">
        <v>86</v>
      </c>
      <c r="J8" t="s">
        <v>60</v>
      </c>
      <c r="K8" s="23">
        <v>7.4999999999999997E-2</v>
      </c>
      <c r="L8" s="23">
        <v>0.01</v>
      </c>
      <c r="M8" t="s">
        <v>87</v>
      </c>
      <c r="N8" t="s">
        <v>36</v>
      </c>
      <c r="O8" s="13">
        <v>68</v>
      </c>
      <c r="P8" s="12">
        <f t="shared" si="0"/>
        <v>2.1</v>
      </c>
      <c r="Q8" s="24">
        <f t="shared" si="1"/>
        <v>142.80000000000001</v>
      </c>
      <c r="R8" s="12" t="s">
        <v>88</v>
      </c>
      <c r="S8" s="12" t="s">
        <v>88</v>
      </c>
      <c r="T8" s="13" t="s">
        <v>88</v>
      </c>
      <c r="U8" s="14" t="s">
        <v>88</v>
      </c>
    </row>
    <row r="9" spans="1:21" x14ac:dyDescent="0.3">
      <c r="B9" t="s">
        <v>40</v>
      </c>
      <c r="C9" t="s">
        <v>89</v>
      </c>
      <c r="D9" t="s">
        <v>82</v>
      </c>
      <c r="E9" t="s">
        <v>90</v>
      </c>
      <c r="F9" t="s">
        <v>83</v>
      </c>
      <c r="G9" t="s">
        <v>84</v>
      </c>
      <c r="H9" t="s">
        <v>85</v>
      </c>
      <c r="I9" t="s">
        <v>86</v>
      </c>
      <c r="J9" t="s">
        <v>60</v>
      </c>
      <c r="K9" s="23">
        <v>7.4999999999999997E-2</v>
      </c>
      <c r="L9" s="23">
        <v>0.01</v>
      </c>
      <c r="M9" t="s">
        <v>87</v>
      </c>
      <c r="N9" t="s">
        <v>36</v>
      </c>
      <c r="O9" s="13">
        <v>68</v>
      </c>
      <c r="P9" s="12">
        <f t="shared" si="0"/>
        <v>2.1</v>
      </c>
      <c r="Q9" s="24">
        <f t="shared" si="1"/>
        <v>142.80000000000001</v>
      </c>
      <c r="R9" s="12" t="s">
        <v>88</v>
      </c>
      <c r="S9" s="12" t="s">
        <v>88</v>
      </c>
      <c r="T9" s="13" t="s">
        <v>88</v>
      </c>
      <c r="U9" s="14" t="s">
        <v>88</v>
      </c>
    </row>
    <row r="10" spans="1:21" x14ac:dyDescent="0.3">
      <c r="B10" t="s">
        <v>40</v>
      </c>
      <c r="C10" t="s">
        <v>91</v>
      </c>
      <c r="D10" t="s">
        <v>90</v>
      </c>
      <c r="E10" t="s">
        <v>92</v>
      </c>
      <c r="F10" t="s">
        <v>83</v>
      </c>
      <c r="G10" t="s">
        <v>84</v>
      </c>
      <c r="H10" t="s">
        <v>85</v>
      </c>
      <c r="I10" t="s">
        <v>86</v>
      </c>
      <c r="J10" t="s">
        <v>60</v>
      </c>
      <c r="K10" s="23">
        <v>7.4999999999999997E-2</v>
      </c>
      <c r="L10" s="23">
        <v>0.01</v>
      </c>
      <c r="M10" t="s">
        <v>87</v>
      </c>
      <c r="N10" t="s">
        <v>36</v>
      </c>
      <c r="O10" s="13">
        <v>68</v>
      </c>
      <c r="P10" s="12">
        <f t="shared" si="0"/>
        <v>2.1</v>
      </c>
      <c r="Q10" s="24">
        <f t="shared" si="1"/>
        <v>142.80000000000001</v>
      </c>
      <c r="R10" s="12" t="s">
        <v>88</v>
      </c>
      <c r="S10" s="12" t="s">
        <v>88</v>
      </c>
      <c r="T10" s="13" t="s">
        <v>88</v>
      </c>
      <c r="U10" s="14" t="s">
        <v>88</v>
      </c>
    </row>
    <row r="11" spans="1:21" x14ac:dyDescent="0.3">
      <c r="B11" t="s">
        <v>40</v>
      </c>
      <c r="C11" t="s">
        <v>93</v>
      </c>
      <c r="D11" t="s">
        <v>92</v>
      </c>
      <c r="E11" t="s">
        <v>94</v>
      </c>
      <c r="F11" t="s">
        <v>83</v>
      </c>
      <c r="G11" t="s">
        <v>84</v>
      </c>
      <c r="H11" t="s">
        <v>85</v>
      </c>
      <c r="I11" t="s">
        <v>86</v>
      </c>
      <c r="J11" t="s">
        <v>60</v>
      </c>
      <c r="K11" s="23">
        <v>7.4999999999999997E-2</v>
      </c>
      <c r="L11" s="23">
        <v>0.01</v>
      </c>
      <c r="M11" t="s">
        <v>87</v>
      </c>
      <c r="N11" t="s">
        <v>36</v>
      </c>
      <c r="O11" s="13">
        <v>68</v>
      </c>
      <c r="P11" s="12">
        <f t="shared" si="0"/>
        <v>2.1</v>
      </c>
      <c r="Q11" s="24">
        <f t="shared" si="1"/>
        <v>142.80000000000001</v>
      </c>
      <c r="R11" s="12" t="s">
        <v>88</v>
      </c>
      <c r="S11" s="12" t="s">
        <v>88</v>
      </c>
      <c r="T11" s="13" t="s">
        <v>88</v>
      </c>
      <c r="U11" s="14" t="s">
        <v>88</v>
      </c>
    </row>
    <row r="12" spans="1:21" x14ac:dyDescent="0.3">
      <c r="B12" t="s">
        <v>26</v>
      </c>
      <c r="C12" t="s">
        <v>91</v>
      </c>
      <c r="D12" t="s">
        <v>90</v>
      </c>
      <c r="E12" t="s">
        <v>92</v>
      </c>
      <c r="F12" t="s">
        <v>95</v>
      </c>
      <c r="G12" t="s">
        <v>96</v>
      </c>
      <c r="H12" t="s">
        <v>97</v>
      </c>
      <c r="I12" t="s">
        <v>59</v>
      </c>
      <c r="J12" t="s">
        <v>60</v>
      </c>
      <c r="K12" s="23">
        <v>0.9</v>
      </c>
      <c r="L12" s="23">
        <v>0.01</v>
      </c>
      <c r="M12" t="s">
        <v>87</v>
      </c>
      <c r="N12" t="s">
        <v>29</v>
      </c>
      <c r="O12" s="13" t="s">
        <v>88</v>
      </c>
      <c r="P12" s="13" t="s">
        <v>88</v>
      </c>
      <c r="Q12" s="13" t="s">
        <v>88</v>
      </c>
      <c r="R12" s="12">
        <f>11*5*K12</f>
        <v>49.5</v>
      </c>
      <c r="S12" s="12">
        <f t="shared" ref="S12:S24" si="2">0.6*R12</f>
        <v>29.7</v>
      </c>
      <c r="T12" s="25">
        <f t="shared" ref="T12:T24" si="3">U12*S12</f>
        <v>9652.5</v>
      </c>
      <c r="U12" s="25">
        <v>325</v>
      </c>
    </row>
    <row r="13" spans="1:21" x14ac:dyDescent="0.3">
      <c r="B13" t="s">
        <v>26</v>
      </c>
      <c r="C13" t="s">
        <v>93</v>
      </c>
      <c r="D13" t="s">
        <v>92</v>
      </c>
      <c r="E13" t="s">
        <v>94</v>
      </c>
      <c r="F13" t="s">
        <v>95</v>
      </c>
      <c r="G13" t="s">
        <v>96</v>
      </c>
      <c r="H13" t="s">
        <v>97</v>
      </c>
      <c r="I13" t="s">
        <v>59</v>
      </c>
      <c r="J13" t="s">
        <v>60</v>
      </c>
      <c r="K13" s="23">
        <v>1.4</v>
      </c>
      <c r="L13" s="23">
        <v>0.01</v>
      </c>
      <c r="M13" t="s">
        <v>87</v>
      </c>
      <c r="N13" t="s">
        <v>29</v>
      </c>
      <c r="O13" s="13" t="s">
        <v>88</v>
      </c>
      <c r="P13" s="13" t="s">
        <v>88</v>
      </c>
      <c r="Q13" s="13" t="s">
        <v>88</v>
      </c>
      <c r="R13" s="12">
        <f>11*5*K13</f>
        <v>77</v>
      </c>
      <c r="S13" s="12">
        <f t="shared" si="2"/>
        <v>46.199999999999996</v>
      </c>
      <c r="T13" s="25">
        <f t="shared" si="3"/>
        <v>15014.999999999998</v>
      </c>
      <c r="U13" s="25">
        <v>325</v>
      </c>
    </row>
    <row r="14" spans="1:21" x14ac:dyDescent="0.3">
      <c r="B14" t="s">
        <v>32</v>
      </c>
      <c r="C14" t="s">
        <v>89</v>
      </c>
      <c r="D14" t="s">
        <v>82</v>
      </c>
      <c r="E14" t="s">
        <v>90</v>
      </c>
      <c r="F14" t="s">
        <v>98</v>
      </c>
      <c r="G14" t="s">
        <v>99</v>
      </c>
      <c r="H14" t="s">
        <v>100</v>
      </c>
      <c r="I14" t="s">
        <v>101</v>
      </c>
      <c r="J14" t="s">
        <v>60</v>
      </c>
      <c r="K14" s="23">
        <v>0.2</v>
      </c>
      <c r="L14" s="23">
        <v>0.01</v>
      </c>
      <c r="M14" t="s">
        <v>87</v>
      </c>
      <c r="N14" t="s">
        <v>29</v>
      </c>
      <c r="O14" s="13" t="s">
        <v>88</v>
      </c>
      <c r="P14" s="13" t="s">
        <v>88</v>
      </c>
      <c r="Q14" s="13" t="s">
        <v>88</v>
      </c>
      <c r="R14" s="12">
        <f>3*2*K14</f>
        <v>1.2000000000000002</v>
      </c>
      <c r="S14" s="12">
        <f t="shared" si="2"/>
        <v>0.72000000000000008</v>
      </c>
      <c r="T14" s="25">
        <f t="shared" si="3"/>
        <v>1087.2</v>
      </c>
      <c r="U14" s="25">
        <v>1510</v>
      </c>
    </row>
    <row r="15" spans="1:21" x14ac:dyDescent="0.3">
      <c r="B15" t="s">
        <v>32</v>
      </c>
      <c r="C15" t="s">
        <v>89</v>
      </c>
      <c r="D15" t="s">
        <v>82</v>
      </c>
      <c r="E15" t="s">
        <v>90</v>
      </c>
      <c r="F15" t="s">
        <v>58</v>
      </c>
      <c r="G15" t="s">
        <v>102</v>
      </c>
      <c r="H15" t="s">
        <v>100</v>
      </c>
      <c r="I15" t="s">
        <v>59</v>
      </c>
      <c r="J15" t="s">
        <v>60</v>
      </c>
      <c r="K15" s="23">
        <v>0.2</v>
      </c>
      <c r="L15" s="23">
        <v>0.01</v>
      </c>
      <c r="M15" t="s">
        <v>87</v>
      </c>
      <c r="N15" t="s">
        <v>29</v>
      </c>
      <c r="O15" s="13" t="s">
        <v>88</v>
      </c>
      <c r="P15" s="13" t="s">
        <v>88</v>
      </c>
      <c r="Q15" s="13" t="s">
        <v>88</v>
      </c>
      <c r="R15" s="12">
        <f>1*5*K14</f>
        <v>1</v>
      </c>
      <c r="S15" s="12">
        <f t="shared" si="2"/>
        <v>0.6</v>
      </c>
      <c r="T15" s="25">
        <f t="shared" si="3"/>
        <v>906</v>
      </c>
      <c r="U15" s="25">
        <v>1510</v>
      </c>
    </row>
    <row r="16" spans="1:21" x14ac:dyDescent="0.3">
      <c r="B16" t="s">
        <v>32</v>
      </c>
      <c r="C16" t="s">
        <v>91</v>
      </c>
      <c r="D16" t="s">
        <v>90</v>
      </c>
      <c r="E16" t="s">
        <v>92</v>
      </c>
      <c r="F16" t="s">
        <v>103</v>
      </c>
      <c r="G16" t="s">
        <v>99</v>
      </c>
      <c r="H16" t="s">
        <v>102</v>
      </c>
      <c r="I16" t="s">
        <v>86</v>
      </c>
      <c r="J16" t="s">
        <v>60</v>
      </c>
      <c r="K16" s="23">
        <v>0.1</v>
      </c>
      <c r="L16" s="23">
        <v>0.01</v>
      </c>
      <c r="M16" t="s">
        <v>87</v>
      </c>
      <c r="N16" t="s">
        <v>29</v>
      </c>
      <c r="O16" s="13" t="s">
        <v>88</v>
      </c>
      <c r="P16" s="13" t="s">
        <v>88</v>
      </c>
      <c r="Q16" s="13" t="s">
        <v>88</v>
      </c>
      <c r="R16" s="12">
        <f>2*7*K16</f>
        <v>1.4000000000000001</v>
      </c>
      <c r="S16" s="12">
        <f t="shared" si="2"/>
        <v>0.84000000000000008</v>
      </c>
      <c r="T16" s="25">
        <f t="shared" si="3"/>
        <v>1268.4000000000001</v>
      </c>
      <c r="U16" s="25">
        <v>1510</v>
      </c>
    </row>
    <row r="17" spans="2:21" x14ac:dyDescent="0.3">
      <c r="B17" t="s">
        <v>32</v>
      </c>
      <c r="C17" t="s">
        <v>91</v>
      </c>
      <c r="D17" t="s">
        <v>90</v>
      </c>
      <c r="E17" t="s">
        <v>92</v>
      </c>
      <c r="F17" t="s">
        <v>83</v>
      </c>
      <c r="G17" t="s">
        <v>102</v>
      </c>
      <c r="H17" t="s">
        <v>100</v>
      </c>
      <c r="I17" t="s">
        <v>86</v>
      </c>
      <c r="J17" t="s">
        <v>60</v>
      </c>
      <c r="K17" s="23">
        <v>0.3</v>
      </c>
      <c r="L17" s="23">
        <v>0.01</v>
      </c>
      <c r="M17" t="s">
        <v>87</v>
      </c>
      <c r="N17" t="s">
        <v>29</v>
      </c>
      <c r="O17" s="13" t="s">
        <v>88</v>
      </c>
      <c r="P17" s="13" t="s">
        <v>88</v>
      </c>
      <c r="Q17" s="13" t="s">
        <v>88</v>
      </c>
      <c r="R17" s="12">
        <f>1*7*K17</f>
        <v>2.1</v>
      </c>
      <c r="S17" s="12">
        <f t="shared" si="2"/>
        <v>1.26</v>
      </c>
      <c r="T17" s="25">
        <f t="shared" si="3"/>
        <v>1902.6</v>
      </c>
      <c r="U17" s="25">
        <v>1510</v>
      </c>
    </row>
    <row r="18" spans="2:21" x14ac:dyDescent="0.3">
      <c r="B18" t="s">
        <v>32</v>
      </c>
      <c r="C18" t="s">
        <v>93</v>
      </c>
      <c r="D18" t="s">
        <v>92</v>
      </c>
      <c r="E18" t="s">
        <v>94</v>
      </c>
      <c r="F18" t="s">
        <v>104</v>
      </c>
      <c r="G18" t="s">
        <v>99</v>
      </c>
      <c r="H18" t="s">
        <v>102</v>
      </c>
      <c r="I18" t="s">
        <v>101</v>
      </c>
      <c r="J18" t="s">
        <v>60</v>
      </c>
      <c r="K18" s="23">
        <v>0.3</v>
      </c>
      <c r="L18" s="23">
        <v>0.01</v>
      </c>
      <c r="M18" t="s">
        <v>87</v>
      </c>
      <c r="N18" t="s">
        <v>29</v>
      </c>
      <c r="O18" s="13" t="s">
        <v>88</v>
      </c>
      <c r="P18" s="13" t="s">
        <v>88</v>
      </c>
      <c r="Q18" s="13" t="s">
        <v>88</v>
      </c>
      <c r="R18" s="12">
        <f>2*2*K18</f>
        <v>1.2</v>
      </c>
      <c r="S18" s="12">
        <f t="shared" si="2"/>
        <v>0.72</v>
      </c>
      <c r="T18" s="25">
        <f t="shared" si="3"/>
        <v>1087.2</v>
      </c>
      <c r="U18" s="25">
        <v>1510</v>
      </c>
    </row>
    <row r="19" spans="2:21" x14ac:dyDescent="0.3">
      <c r="B19" t="s">
        <v>32</v>
      </c>
      <c r="C19" t="s">
        <v>93</v>
      </c>
      <c r="D19" t="s">
        <v>92</v>
      </c>
      <c r="E19" t="s">
        <v>94</v>
      </c>
      <c r="F19" t="s">
        <v>105</v>
      </c>
      <c r="G19" t="s">
        <v>99</v>
      </c>
      <c r="H19" t="s">
        <v>102</v>
      </c>
      <c r="I19" t="s">
        <v>59</v>
      </c>
      <c r="J19" t="s">
        <v>60</v>
      </c>
      <c r="K19" s="23">
        <v>0.1</v>
      </c>
      <c r="L19" s="23">
        <v>0.01</v>
      </c>
      <c r="M19" t="s">
        <v>87</v>
      </c>
      <c r="N19" t="s">
        <v>29</v>
      </c>
      <c r="O19" s="13" t="s">
        <v>88</v>
      </c>
      <c r="P19" s="13" t="s">
        <v>88</v>
      </c>
      <c r="Q19" s="13" t="s">
        <v>88</v>
      </c>
      <c r="R19" s="12">
        <f>2*5*K19</f>
        <v>1</v>
      </c>
      <c r="S19" s="12">
        <f t="shared" si="2"/>
        <v>0.6</v>
      </c>
      <c r="T19" s="25">
        <f t="shared" si="3"/>
        <v>906</v>
      </c>
      <c r="U19" s="25">
        <v>1510</v>
      </c>
    </row>
    <row r="20" spans="2:21" x14ac:dyDescent="0.3">
      <c r="B20" t="s">
        <v>32</v>
      </c>
      <c r="C20" t="s">
        <v>93</v>
      </c>
      <c r="D20" t="s">
        <v>92</v>
      </c>
      <c r="E20" t="s">
        <v>94</v>
      </c>
      <c r="F20" t="s">
        <v>83</v>
      </c>
      <c r="G20" t="s">
        <v>102</v>
      </c>
      <c r="H20" t="s">
        <v>100</v>
      </c>
      <c r="I20" t="s">
        <v>86</v>
      </c>
      <c r="J20" t="s">
        <v>60</v>
      </c>
      <c r="K20" s="23">
        <v>0.3</v>
      </c>
      <c r="L20" s="23">
        <v>0.01</v>
      </c>
      <c r="M20" t="s">
        <v>87</v>
      </c>
      <c r="N20" t="s">
        <v>29</v>
      </c>
      <c r="O20" s="13" t="s">
        <v>88</v>
      </c>
      <c r="P20" s="13" t="s">
        <v>88</v>
      </c>
      <c r="Q20" s="13" t="s">
        <v>88</v>
      </c>
      <c r="R20" s="12">
        <f>1*7*K20</f>
        <v>2.1</v>
      </c>
      <c r="S20" s="12">
        <f t="shared" si="2"/>
        <v>1.26</v>
      </c>
      <c r="T20" s="25">
        <f t="shared" si="3"/>
        <v>1902.6</v>
      </c>
      <c r="U20" s="25">
        <v>1510</v>
      </c>
    </row>
    <row r="21" spans="2:21" x14ac:dyDescent="0.3">
      <c r="B21" t="s">
        <v>30</v>
      </c>
      <c r="C21" t="s">
        <v>80</v>
      </c>
      <c r="D21" t="s">
        <v>81</v>
      </c>
      <c r="E21" t="s">
        <v>82</v>
      </c>
      <c r="F21" t="s">
        <v>83</v>
      </c>
      <c r="G21" t="s">
        <v>84</v>
      </c>
      <c r="H21" t="s">
        <v>85</v>
      </c>
      <c r="I21" t="s">
        <v>86</v>
      </c>
      <c r="J21" t="s">
        <v>60</v>
      </c>
      <c r="K21" s="23">
        <v>0.2</v>
      </c>
      <c r="L21" s="23">
        <v>0.01</v>
      </c>
      <c r="M21" t="s">
        <v>87</v>
      </c>
      <c r="N21" t="s">
        <v>29</v>
      </c>
      <c r="O21" s="13" t="s">
        <v>88</v>
      </c>
      <c r="P21" s="13" t="s">
        <v>88</v>
      </c>
      <c r="Q21" s="13" t="s">
        <v>88</v>
      </c>
      <c r="R21" s="12">
        <f>4*7*K21</f>
        <v>5.6000000000000005</v>
      </c>
      <c r="S21" s="12">
        <f t="shared" si="2"/>
        <v>3.3600000000000003</v>
      </c>
      <c r="T21" s="25">
        <f t="shared" si="3"/>
        <v>4418.4000000000005</v>
      </c>
      <c r="U21" s="25">
        <v>1315</v>
      </c>
    </row>
    <row r="22" spans="2:21" x14ac:dyDescent="0.3">
      <c r="B22" t="s">
        <v>30</v>
      </c>
      <c r="C22" t="s">
        <v>89</v>
      </c>
      <c r="D22" t="s">
        <v>82</v>
      </c>
      <c r="E22" t="s">
        <v>90</v>
      </c>
      <c r="F22" t="s">
        <v>83</v>
      </c>
      <c r="G22" t="s">
        <v>84</v>
      </c>
      <c r="H22" t="s">
        <v>85</v>
      </c>
      <c r="I22" t="s">
        <v>86</v>
      </c>
      <c r="J22" t="s">
        <v>60</v>
      </c>
      <c r="K22" s="23">
        <v>0.2</v>
      </c>
      <c r="L22" s="23">
        <v>0.01</v>
      </c>
      <c r="M22" t="s">
        <v>87</v>
      </c>
      <c r="N22" t="s">
        <v>29</v>
      </c>
      <c r="O22" s="13" t="s">
        <v>88</v>
      </c>
      <c r="P22" s="13" t="s">
        <v>88</v>
      </c>
      <c r="Q22" s="13" t="s">
        <v>88</v>
      </c>
      <c r="R22" s="12">
        <f>4*7*K22</f>
        <v>5.6000000000000005</v>
      </c>
      <c r="S22" s="12">
        <f t="shared" si="2"/>
        <v>3.3600000000000003</v>
      </c>
      <c r="T22" s="25">
        <f t="shared" si="3"/>
        <v>4418.4000000000005</v>
      </c>
      <c r="U22" s="25">
        <v>1315</v>
      </c>
    </row>
    <row r="23" spans="2:21" x14ac:dyDescent="0.3">
      <c r="B23" t="s">
        <v>30</v>
      </c>
      <c r="C23" t="s">
        <v>91</v>
      </c>
      <c r="D23" t="s">
        <v>90</v>
      </c>
      <c r="E23" t="s">
        <v>92</v>
      </c>
      <c r="F23" t="s">
        <v>83</v>
      </c>
      <c r="G23" t="s">
        <v>84</v>
      </c>
      <c r="H23" t="s">
        <v>85</v>
      </c>
      <c r="I23" t="s">
        <v>86</v>
      </c>
      <c r="J23" t="s">
        <v>60</v>
      </c>
      <c r="K23" s="23">
        <v>0.8</v>
      </c>
      <c r="L23" s="23">
        <v>0.01</v>
      </c>
      <c r="M23" t="s">
        <v>87</v>
      </c>
      <c r="N23" t="s">
        <v>29</v>
      </c>
      <c r="O23" s="13" t="s">
        <v>88</v>
      </c>
      <c r="P23" s="13" t="s">
        <v>88</v>
      </c>
      <c r="Q23" s="13" t="s">
        <v>88</v>
      </c>
      <c r="R23" s="12">
        <f>4*7*K23</f>
        <v>22.400000000000002</v>
      </c>
      <c r="S23" s="12">
        <f t="shared" si="2"/>
        <v>13.440000000000001</v>
      </c>
      <c r="T23" s="25">
        <f t="shared" si="3"/>
        <v>17673.600000000002</v>
      </c>
      <c r="U23" s="25">
        <v>1315</v>
      </c>
    </row>
    <row r="24" spans="2:21" x14ac:dyDescent="0.3">
      <c r="B24" t="s">
        <v>30</v>
      </c>
      <c r="C24" t="s">
        <v>93</v>
      </c>
      <c r="D24" t="s">
        <v>92</v>
      </c>
      <c r="E24" t="s">
        <v>94</v>
      </c>
      <c r="F24" t="s">
        <v>83</v>
      </c>
      <c r="G24" t="s">
        <v>84</v>
      </c>
      <c r="H24" t="s">
        <v>85</v>
      </c>
      <c r="I24" t="s">
        <v>86</v>
      </c>
      <c r="J24" t="s">
        <v>60</v>
      </c>
      <c r="K24" s="23">
        <v>0.8</v>
      </c>
      <c r="L24" s="23">
        <v>0.01</v>
      </c>
      <c r="M24" t="s">
        <v>87</v>
      </c>
      <c r="N24" t="s">
        <v>29</v>
      </c>
      <c r="O24" s="13" t="s">
        <v>88</v>
      </c>
      <c r="P24" s="13" t="s">
        <v>88</v>
      </c>
      <c r="Q24" s="13" t="s">
        <v>88</v>
      </c>
      <c r="R24" s="12">
        <f>4*7*K24</f>
        <v>22.400000000000002</v>
      </c>
      <c r="S24" s="12">
        <f t="shared" si="2"/>
        <v>13.440000000000001</v>
      </c>
      <c r="T24" s="25">
        <f t="shared" si="3"/>
        <v>17673.600000000002</v>
      </c>
      <c r="U24" s="25">
        <v>1315</v>
      </c>
    </row>
    <row r="25" spans="2:21" x14ac:dyDescent="0.3">
      <c r="B25" t="s">
        <v>38</v>
      </c>
      <c r="C25" t="s">
        <v>93</v>
      </c>
      <c r="D25" t="s">
        <v>92</v>
      </c>
      <c r="E25" t="s">
        <v>94</v>
      </c>
      <c r="F25" t="s">
        <v>58</v>
      </c>
      <c r="G25" t="s">
        <v>84</v>
      </c>
      <c r="H25" t="s">
        <v>85</v>
      </c>
      <c r="I25" t="s">
        <v>59</v>
      </c>
      <c r="J25" t="s">
        <v>60</v>
      </c>
      <c r="K25" s="23">
        <v>3.3000000000000002E-2</v>
      </c>
      <c r="L25" s="23">
        <v>0.01</v>
      </c>
      <c r="M25" t="s">
        <v>87</v>
      </c>
      <c r="N25" t="s">
        <v>36</v>
      </c>
      <c r="O25" s="13">
        <v>495</v>
      </c>
      <c r="P25" s="12">
        <f>4*5*K25</f>
        <v>0.66</v>
      </c>
      <c r="Q25" s="24">
        <f>O25*P25</f>
        <v>326.7</v>
      </c>
      <c r="R25" s="12" t="s">
        <v>88</v>
      </c>
      <c r="S25" s="12" t="s">
        <v>88</v>
      </c>
      <c r="T25" s="13" t="s">
        <v>88</v>
      </c>
      <c r="U25" s="14" t="s">
        <v>88</v>
      </c>
    </row>
    <row r="26" spans="2:21" x14ac:dyDescent="0.3">
      <c r="B26" t="s">
        <v>38</v>
      </c>
      <c r="C26" t="s">
        <v>93</v>
      </c>
      <c r="D26" t="s">
        <v>92</v>
      </c>
      <c r="E26" t="s">
        <v>94</v>
      </c>
      <c r="F26" t="s">
        <v>98</v>
      </c>
      <c r="G26" t="s">
        <v>84</v>
      </c>
      <c r="H26" t="s">
        <v>85</v>
      </c>
      <c r="I26" t="s">
        <v>101</v>
      </c>
      <c r="J26" t="s">
        <v>60</v>
      </c>
      <c r="K26" s="23">
        <v>0.05</v>
      </c>
      <c r="L26" s="23">
        <v>0.01</v>
      </c>
      <c r="M26" t="s">
        <v>87</v>
      </c>
      <c r="N26" t="s">
        <v>36</v>
      </c>
      <c r="O26" s="13">
        <v>495</v>
      </c>
      <c r="P26" s="12">
        <f>4*2*K26</f>
        <v>0.4</v>
      </c>
      <c r="Q26" s="24">
        <f>O26*P26</f>
        <v>198</v>
      </c>
      <c r="R26" s="12" t="s">
        <v>88</v>
      </c>
      <c r="S26" s="12" t="s">
        <v>88</v>
      </c>
      <c r="T26" s="13" t="s">
        <v>88</v>
      </c>
      <c r="U26" s="14" t="s">
        <v>88</v>
      </c>
    </row>
    <row r="27" spans="2:21" x14ac:dyDescent="0.3">
      <c r="B27" t="s">
        <v>34</v>
      </c>
      <c r="C27" t="s">
        <v>93</v>
      </c>
      <c r="D27" t="s">
        <v>92</v>
      </c>
      <c r="E27" t="s">
        <v>94</v>
      </c>
      <c r="F27" t="s">
        <v>98</v>
      </c>
      <c r="G27" t="s">
        <v>84</v>
      </c>
      <c r="H27" t="s">
        <v>85</v>
      </c>
      <c r="I27" t="s">
        <v>101</v>
      </c>
      <c r="J27" t="s">
        <v>60</v>
      </c>
      <c r="K27" s="23">
        <v>0.05</v>
      </c>
      <c r="L27" s="23">
        <v>0.01</v>
      </c>
      <c r="M27" t="s">
        <v>87</v>
      </c>
      <c r="N27" t="s">
        <v>36</v>
      </c>
      <c r="O27" s="13">
        <v>739</v>
      </c>
      <c r="P27" s="12">
        <f>4*2*K27</f>
        <v>0.4</v>
      </c>
      <c r="Q27" s="24">
        <f>O27*P27</f>
        <v>295.60000000000002</v>
      </c>
      <c r="R27" s="12" t="s">
        <v>88</v>
      </c>
      <c r="S27" s="12" t="s">
        <v>88</v>
      </c>
      <c r="T27" s="13" t="s">
        <v>88</v>
      </c>
      <c r="U27" s="14" t="s">
        <v>88</v>
      </c>
    </row>
    <row r="28" spans="2:21" x14ac:dyDescent="0.3">
      <c r="B28" t="s">
        <v>34</v>
      </c>
      <c r="C28" t="s">
        <v>93</v>
      </c>
      <c r="D28" t="s">
        <v>92</v>
      </c>
      <c r="E28" t="s">
        <v>94</v>
      </c>
      <c r="F28" t="s">
        <v>58</v>
      </c>
      <c r="G28" t="s">
        <v>84</v>
      </c>
      <c r="H28" t="s">
        <v>85</v>
      </c>
      <c r="I28" t="s">
        <v>59</v>
      </c>
      <c r="J28" t="s">
        <v>60</v>
      </c>
      <c r="K28" s="23">
        <v>1.4E-2</v>
      </c>
      <c r="L28" s="23">
        <v>0.01</v>
      </c>
      <c r="M28" t="s">
        <v>87</v>
      </c>
      <c r="N28" t="s">
        <v>36</v>
      </c>
      <c r="O28" s="13">
        <v>739</v>
      </c>
      <c r="P28" s="12">
        <f>4*7*K28</f>
        <v>0.39200000000000002</v>
      </c>
      <c r="Q28" s="24">
        <f>O28*P28</f>
        <v>289.68799999999999</v>
      </c>
      <c r="R28" s="12" t="s">
        <v>88</v>
      </c>
      <c r="S28" s="12" t="s">
        <v>88</v>
      </c>
      <c r="T28" s="13" t="s">
        <v>88</v>
      </c>
      <c r="U28" s="14" t="s">
        <v>88</v>
      </c>
    </row>
  </sheetData>
  <mergeCells count="3">
    <mergeCell ref="B1:M1"/>
    <mergeCell ref="O1:Q1"/>
    <mergeCell ref="R1:U1"/>
  </mergeCells>
  <conditionalFormatting sqref="C4:C28">
    <cfRule type="expression" dxfId="0" priority="1">
      <formula>AND(C4="", COUNTA(4:4)&gt;0)</formula>
    </cfRule>
  </conditionalFormatting>
  <dataValidations count="2">
    <dataValidation type="list" allowBlank="1" showInputMessage="1" showErrorMessage="1" sqref="N12:N24" xr:uid="{083436B9-5250-4C16-A271-BB4676E63EF4}">
      <formula1>competitions__product_type</formula1>
    </dataValidation>
    <dataValidation type="list" allowBlank="1" showInputMessage="1" showErrorMessage="1" sqref="J4:J28" xr:uid="{B8FA8A5C-168B-4968-8BFC-124B6EEB609E}">
      <formula1>service_windows__holiday_handling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5E94A-AEB5-4742-AB82-23BF34BFB564}">
  <dimension ref="A1:Z20"/>
  <sheetViews>
    <sheetView workbookViewId="0">
      <selection activeCell="A21" sqref="A21"/>
    </sheetView>
  </sheetViews>
  <sheetFormatPr defaultRowHeight="14.4" x14ac:dyDescent="0.3"/>
  <cols>
    <col min="1" max="1" width="40.109375" bestFit="1" customWidth="1"/>
    <col min="2" max="5" width="14.33203125" customWidth="1"/>
    <col min="6" max="6" width="35.77734375" customWidth="1"/>
  </cols>
  <sheetData>
    <row r="1" spans="1:26" x14ac:dyDescent="0.3">
      <c r="H1" s="23"/>
      <c r="I1" s="23"/>
      <c r="S1" s="13"/>
      <c r="T1" s="12"/>
      <c r="U1" s="24"/>
      <c r="V1" s="12"/>
      <c r="W1" s="12"/>
      <c r="X1" s="25"/>
      <c r="Y1" s="25"/>
    </row>
    <row r="2" spans="1:26" s="29" customFormat="1" x14ac:dyDescent="0.3">
      <c r="A2" s="28" t="s">
        <v>72</v>
      </c>
      <c r="B2" s="29" t="s">
        <v>36</v>
      </c>
      <c r="H2" s="30"/>
      <c r="I2" s="30"/>
      <c r="S2" s="31"/>
      <c r="T2" s="32"/>
      <c r="U2" s="33"/>
      <c r="V2" s="32"/>
      <c r="W2" s="32"/>
      <c r="X2" s="34"/>
      <c r="Y2" s="34"/>
    </row>
    <row r="3" spans="1:26" s="41" customFormat="1" ht="46.2" customHeight="1" x14ac:dyDescent="0.3">
      <c r="A3" s="40" t="s">
        <v>112</v>
      </c>
      <c r="B3" s="40" t="s">
        <v>106</v>
      </c>
      <c r="C3" s="40" t="s">
        <v>107</v>
      </c>
      <c r="D3" s="40" t="s">
        <v>73</v>
      </c>
      <c r="H3" s="42"/>
      <c r="I3" s="42"/>
      <c r="S3" s="43"/>
      <c r="T3" s="44"/>
      <c r="U3" s="45"/>
      <c r="V3" s="44"/>
      <c r="W3" s="44"/>
      <c r="X3" s="46"/>
      <c r="Y3" s="46"/>
    </row>
    <row r="4" spans="1:26" x14ac:dyDescent="0.3">
      <c r="A4" s="35" t="s">
        <v>42</v>
      </c>
      <c r="B4" s="36">
        <v>571.20000000000005</v>
      </c>
      <c r="C4" s="37">
        <v>16.8</v>
      </c>
      <c r="D4" s="36">
        <v>34</v>
      </c>
      <c r="H4" s="23"/>
      <c r="I4" s="23"/>
      <c r="S4" s="13"/>
      <c r="T4" s="12"/>
      <c r="U4" s="24"/>
      <c r="V4" s="12"/>
      <c r="W4" s="12"/>
      <c r="X4" s="25"/>
      <c r="Y4" s="25"/>
    </row>
    <row r="5" spans="1:26" x14ac:dyDescent="0.3">
      <c r="A5" s="35" t="s">
        <v>40</v>
      </c>
      <c r="B5" s="36">
        <v>571.20000000000005</v>
      </c>
      <c r="C5" s="37">
        <v>8.4</v>
      </c>
      <c r="D5" s="36">
        <v>68</v>
      </c>
      <c r="H5" s="23"/>
      <c r="I5" s="23"/>
      <c r="S5" s="13"/>
      <c r="T5" s="12"/>
      <c r="U5" s="24"/>
      <c r="V5" s="12"/>
      <c r="W5" s="12"/>
      <c r="X5" s="25"/>
      <c r="Y5" s="25"/>
    </row>
    <row r="6" spans="1:26" x14ac:dyDescent="0.3">
      <c r="A6" s="35" t="s">
        <v>38</v>
      </c>
      <c r="B6" s="36">
        <v>524.70000000000005</v>
      </c>
      <c r="C6" s="37">
        <v>1.06</v>
      </c>
      <c r="D6" s="36">
        <v>495</v>
      </c>
      <c r="H6" s="23"/>
      <c r="I6" s="23"/>
      <c r="S6" s="13"/>
      <c r="T6" s="12"/>
      <c r="U6" s="24"/>
      <c r="V6" s="12"/>
      <c r="W6" s="12"/>
      <c r="X6" s="25"/>
      <c r="Y6" s="25"/>
    </row>
    <row r="7" spans="1:26" x14ac:dyDescent="0.3">
      <c r="A7" s="35" t="s">
        <v>34</v>
      </c>
      <c r="B7" s="36">
        <v>585.28800000000001</v>
      </c>
      <c r="C7" s="37">
        <v>0.79200000000000004</v>
      </c>
      <c r="D7" s="36">
        <v>739</v>
      </c>
      <c r="H7" s="23"/>
      <c r="I7" s="23"/>
      <c r="S7" s="13"/>
      <c r="T7" s="12"/>
      <c r="U7" s="24"/>
      <c r="V7" s="12"/>
      <c r="W7" s="12"/>
      <c r="X7" s="25"/>
      <c r="Y7" s="25"/>
    </row>
    <row r="8" spans="1:26" x14ac:dyDescent="0.3">
      <c r="A8" s="29" t="s">
        <v>108</v>
      </c>
      <c r="B8" s="38">
        <f>SUM(B4:B7)</f>
        <v>2252.3879999999999</v>
      </c>
      <c r="C8" s="39">
        <v>27.052000000000003</v>
      </c>
      <c r="I8" s="23"/>
      <c r="J8" s="23"/>
      <c r="T8" s="13"/>
      <c r="U8" s="12"/>
      <c r="V8" s="24"/>
      <c r="W8" s="12"/>
      <c r="X8" s="12"/>
      <c r="Y8" s="25"/>
      <c r="Z8" s="25"/>
    </row>
    <row r="9" spans="1:26" x14ac:dyDescent="0.3">
      <c r="C9" s="27"/>
      <c r="H9" s="23"/>
      <c r="I9" s="23"/>
      <c r="S9" s="13"/>
      <c r="T9" s="12"/>
      <c r="U9" s="24"/>
      <c r="V9" s="12"/>
      <c r="W9" s="12"/>
      <c r="X9" s="25"/>
      <c r="Y9" s="25"/>
    </row>
    <row r="10" spans="1:26" x14ac:dyDescent="0.3">
      <c r="A10" s="26"/>
      <c r="C10" s="27"/>
      <c r="H10" s="23"/>
      <c r="I10" s="23"/>
      <c r="S10" s="13"/>
      <c r="T10" s="12"/>
      <c r="U10" s="24"/>
      <c r="V10" s="12"/>
      <c r="W10" s="12"/>
      <c r="X10" s="25"/>
      <c r="Y10" s="25"/>
    </row>
    <row r="11" spans="1:26" s="29" customFormat="1" x14ac:dyDescent="0.3">
      <c r="A11" s="28" t="s">
        <v>72</v>
      </c>
      <c r="B11" s="29" t="s">
        <v>29</v>
      </c>
      <c r="C11" s="39"/>
      <c r="H11" s="30"/>
      <c r="I11" s="30"/>
      <c r="S11" s="31"/>
      <c r="T11" s="32"/>
      <c r="U11" s="33"/>
      <c r="V11" s="32"/>
      <c r="W11" s="32"/>
      <c r="X11" s="34"/>
      <c r="Y11" s="34"/>
    </row>
    <row r="12" spans="1:26" s="41" customFormat="1" ht="58.2" customHeight="1" x14ac:dyDescent="0.3">
      <c r="A12" s="40" t="s">
        <v>112</v>
      </c>
      <c r="B12" s="40" t="s">
        <v>109</v>
      </c>
      <c r="C12" s="47" t="s">
        <v>111</v>
      </c>
      <c r="D12" s="40" t="s">
        <v>110</v>
      </c>
      <c r="E12" s="40" t="s">
        <v>79</v>
      </c>
      <c r="F12" s="7" t="s">
        <v>113</v>
      </c>
      <c r="H12" s="42"/>
      <c r="I12" s="42"/>
      <c r="S12" s="43"/>
      <c r="T12" s="44"/>
      <c r="U12" s="45"/>
      <c r="V12" s="44"/>
      <c r="W12" s="44"/>
      <c r="X12" s="46"/>
      <c r="Y12" s="46"/>
    </row>
    <row r="13" spans="1:26" x14ac:dyDescent="0.3">
      <c r="A13" s="35" t="s">
        <v>26</v>
      </c>
      <c r="B13" s="36">
        <v>24667.5</v>
      </c>
      <c r="C13" s="37">
        <v>126.5</v>
      </c>
      <c r="D13" s="35">
        <v>75.899999999999991</v>
      </c>
      <c r="E13" s="36">
        <v>325.00000000000006</v>
      </c>
      <c r="H13" s="23"/>
      <c r="I13" s="23"/>
      <c r="S13" s="13"/>
      <c r="T13" s="12"/>
      <c r="U13" s="24"/>
      <c r="V13" s="12"/>
      <c r="W13" s="12"/>
      <c r="X13" s="25"/>
      <c r="Y13" s="25"/>
    </row>
    <row r="14" spans="1:26" x14ac:dyDescent="0.3">
      <c r="A14" s="35" t="s">
        <v>32</v>
      </c>
      <c r="B14" s="36">
        <v>9060</v>
      </c>
      <c r="C14" s="37">
        <v>10.000000000000002</v>
      </c>
      <c r="D14" s="35">
        <v>5.9999999999999991</v>
      </c>
      <c r="E14" s="36">
        <v>1510.0000000000002</v>
      </c>
      <c r="H14" s="23"/>
      <c r="I14" s="23"/>
      <c r="S14" s="13"/>
      <c r="T14" s="12"/>
      <c r="U14" s="24"/>
      <c r="V14" s="12"/>
      <c r="W14" s="12"/>
      <c r="X14" s="25"/>
      <c r="Y14" s="25"/>
    </row>
    <row r="15" spans="1:26" x14ac:dyDescent="0.3">
      <c r="A15" s="35" t="s">
        <v>30</v>
      </c>
      <c r="B15" s="36">
        <v>44184.000000000007</v>
      </c>
      <c r="C15" s="37">
        <v>56.000000000000007</v>
      </c>
      <c r="D15" s="35">
        <v>33.6</v>
      </c>
      <c r="E15" s="36">
        <v>1315.0000000000002</v>
      </c>
      <c r="H15" s="23"/>
      <c r="I15" s="23"/>
      <c r="S15" s="13"/>
      <c r="T15" s="12"/>
      <c r="U15" s="24"/>
      <c r="V15" s="12"/>
      <c r="W15" s="12"/>
      <c r="X15" s="25"/>
      <c r="Y15" s="25"/>
    </row>
    <row r="16" spans="1:26" s="29" customFormat="1" x14ac:dyDescent="0.3">
      <c r="A16" s="29" t="s">
        <v>108</v>
      </c>
      <c r="B16" s="38">
        <v>77911.5</v>
      </c>
      <c r="C16" s="39">
        <v>192.5</v>
      </c>
      <c r="D16" s="29">
        <v>115.5</v>
      </c>
      <c r="H16" s="30"/>
      <c r="I16" s="30"/>
      <c r="S16" s="31"/>
      <c r="T16" s="32"/>
      <c r="U16" s="33"/>
      <c r="V16" s="32"/>
      <c r="W16" s="32"/>
      <c r="X16" s="34"/>
      <c r="Y16" s="34"/>
    </row>
    <row r="17" spans="8:25" x14ac:dyDescent="0.3">
      <c r="H17" s="23"/>
      <c r="I17" s="23"/>
      <c r="S17" s="13"/>
      <c r="T17" s="12"/>
      <c r="U17" s="24"/>
      <c r="V17" s="12"/>
      <c r="W17" s="12"/>
      <c r="X17" s="25"/>
      <c r="Y17" s="25"/>
    </row>
    <row r="18" spans="8:25" x14ac:dyDescent="0.3">
      <c r="H18" s="23"/>
      <c r="I18" s="23"/>
      <c r="S18" s="13"/>
      <c r="T18" s="12"/>
      <c r="U18" s="24"/>
      <c r="V18" s="12"/>
      <c r="W18" s="12"/>
      <c r="X18" s="25"/>
      <c r="Y18" s="25"/>
    </row>
    <row r="19" spans="8:25" x14ac:dyDescent="0.3">
      <c r="H19" s="23"/>
      <c r="I19" s="23"/>
      <c r="S19" s="13"/>
      <c r="T19" s="12"/>
      <c r="U19" s="24"/>
      <c r="V19" s="12"/>
      <c r="W19" s="12"/>
      <c r="X19" s="25"/>
      <c r="Y19" s="25"/>
    </row>
    <row r="20" spans="8:25" x14ac:dyDescent="0.3">
      <c r="H20" s="23"/>
      <c r="I20" s="23"/>
      <c r="S20" s="13"/>
      <c r="T20" s="12"/>
      <c r="U20" s="24"/>
      <c r="V20" s="12"/>
      <c r="W20" s="12"/>
      <c r="X20" s="25"/>
      <c r="Y20" s="2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B64C065DBAA742BD9F844EA87A45D0" ma:contentTypeVersion="14" ma:contentTypeDescription="Create a new document." ma:contentTypeScope="" ma:versionID="bacfec59ae38027c2a5b42341b11e78e">
  <xsd:schema xmlns:xsd="http://www.w3.org/2001/XMLSchema" xmlns:xs="http://www.w3.org/2001/XMLSchema" xmlns:p="http://schemas.microsoft.com/office/2006/metadata/properties" xmlns:ns2="d86552a6-7d4f-4dbb-a881-f5bc67b9c2a9" xmlns:ns3="7104603a-0161-4a9a-9ca4-f14e72363a1d" targetNamespace="http://schemas.microsoft.com/office/2006/metadata/properties" ma:root="true" ma:fieldsID="254af375677e26afb60a791a7959d151" ns2:_="" ns3:_="">
    <xsd:import namespace="d86552a6-7d4f-4dbb-a881-f5bc67b9c2a9"/>
    <xsd:import namespace="7104603a-0161-4a9a-9ca4-f14e72363a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552a6-7d4f-4dbb-a881-f5bc67b9c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cc82ffe-21c7-449b-a18d-914de9239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4603a-0161-4a9a-9ca4-f14e72363a1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51cdcf2-79c5-4823-92d9-58bf03cdafef}" ma:internalName="TaxCatchAll" ma:showField="CatchAllData" ma:web="7104603a-0161-4a9a-9ca4-f14e72363a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6552a6-7d4f-4dbb-a881-f5bc67b9c2a9">
      <Terms xmlns="http://schemas.microsoft.com/office/infopath/2007/PartnerControls"/>
    </lcf76f155ced4ddcb4097134ff3c332f>
    <TaxCatchAll xmlns="7104603a-0161-4a9a-9ca4-f14e72363a1d" xsi:nil="true"/>
  </documentManagement>
</p:properties>
</file>

<file path=customXml/itemProps1.xml><?xml version="1.0" encoding="utf-8"?>
<ds:datastoreItem xmlns:ds="http://schemas.openxmlformats.org/officeDocument/2006/customXml" ds:itemID="{F39D4873-86CD-41CF-AE1A-A336B3D6DC41}"/>
</file>

<file path=customXml/itemProps2.xml><?xml version="1.0" encoding="utf-8"?>
<ds:datastoreItem xmlns:ds="http://schemas.openxmlformats.org/officeDocument/2006/customXml" ds:itemID="{89D7AF15-A5C1-4F28-A2AB-43C9CC3F8412}"/>
</file>

<file path=customXml/itemProps3.xml><?xml version="1.0" encoding="utf-8"?>
<ds:datastoreItem xmlns:ds="http://schemas.openxmlformats.org/officeDocument/2006/customXml" ds:itemID="{74015E45-06A5-4B68-8990-867EED0646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Competitions</vt:lpstr>
      <vt:lpstr>service windows and financials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2025-09-29T15:05:17Z</dcterms:created>
  <dcterms:modified xsi:type="dcterms:W3CDTF">2025-09-29T15:07:08Z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0x01010093B64C065DBAA742BD9F844EA87A45D0</vt:lpwstr>
  </property>
</Properties>
</file>